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"/>
    </mc:Choice>
  </mc:AlternateContent>
  <xr:revisionPtr revIDLastSave="0" documentId="13_ncr:1_{8E062B68-0484-4374-9063-BAF9114C5513}" xr6:coauthVersionLast="45" xr6:coauthVersionMax="45" xr10:uidLastSave="{00000000-0000-0000-0000-000000000000}"/>
  <bookViews>
    <workbookView xWindow="1320" yWindow="-120" windowWidth="27600" windowHeight="16440" xr2:uid="{00000000-000D-0000-FFFF-FFFF00000000}"/>
  </bookViews>
  <sheets>
    <sheet name="Convers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3" i="1"/>
  <c r="C35" i="1"/>
  <c r="C34" i="1"/>
  <c r="C33" i="1"/>
  <c r="D33" i="1"/>
  <c r="H35" i="1" l="1"/>
  <c r="G35" i="1"/>
  <c r="H34" i="1"/>
  <c r="G34" i="1"/>
  <c r="H33" i="1"/>
  <c r="G33" i="1"/>
  <c r="F27" i="1"/>
  <c r="H29" i="1"/>
  <c r="G29" i="1"/>
  <c r="F29" i="1"/>
  <c r="H28" i="1"/>
  <c r="G28" i="1"/>
  <c r="F28" i="1"/>
  <c r="H27" i="1"/>
  <c r="G27" i="1"/>
  <c r="F18" i="1"/>
  <c r="H23" i="1"/>
  <c r="G23" i="1"/>
  <c r="F23" i="1"/>
  <c r="E23" i="1"/>
  <c r="D23" i="1"/>
  <c r="C23" i="1"/>
  <c r="H22" i="1"/>
  <c r="G22" i="1"/>
  <c r="F22" i="1"/>
  <c r="E22" i="1"/>
  <c r="H21" i="1"/>
  <c r="G21" i="1"/>
  <c r="F21" i="1"/>
  <c r="D22" i="1"/>
  <c r="C22" i="1"/>
  <c r="C21" i="1"/>
  <c r="E21" i="1"/>
  <c r="D21" i="1"/>
  <c r="H20" i="1"/>
  <c r="G20" i="1"/>
  <c r="F20" i="1"/>
  <c r="H19" i="1"/>
  <c r="G19" i="1"/>
  <c r="F19" i="1"/>
  <c r="H18" i="1"/>
  <c r="G18" i="1"/>
  <c r="E20" i="1"/>
  <c r="D20" i="1"/>
  <c r="C20" i="1"/>
  <c r="E19" i="1"/>
  <c r="D19" i="1"/>
  <c r="C19" i="1"/>
  <c r="E18" i="1"/>
  <c r="D18" i="1"/>
  <c r="C18" i="1"/>
  <c r="F39" i="1" l="1"/>
  <c r="E35" i="1"/>
  <c r="D35" i="1"/>
  <c r="E34" i="1"/>
  <c r="D34" i="1"/>
  <c r="E33" i="1"/>
  <c r="E29" i="1"/>
  <c r="D29" i="1"/>
  <c r="C29" i="1"/>
  <c r="E28" i="1"/>
  <c r="D28" i="1"/>
  <c r="C28" i="1"/>
  <c r="E27" i="1"/>
  <c r="D27" i="1"/>
  <c r="C27" i="1"/>
  <c r="D43" i="1" l="1"/>
  <c r="F43" i="1"/>
  <c r="F40" i="1"/>
  <c r="F41" i="1"/>
  <c r="F42" i="1"/>
  <c r="F44" i="1"/>
  <c r="D44" i="1"/>
  <c r="D40" i="1"/>
  <c r="D41" i="1"/>
  <c r="D42" i="1"/>
  <c r="D39" i="1"/>
</calcChain>
</file>

<file path=xl/sharedStrings.xml><?xml version="1.0" encoding="utf-8"?>
<sst xmlns="http://schemas.openxmlformats.org/spreadsheetml/2006/main" count="62" uniqueCount="49">
  <si>
    <t>Weight</t>
  </si>
  <si>
    <t>Gas</t>
  </si>
  <si>
    <t>Liquid</t>
  </si>
  <si>
    <t>1 Pound</t>
  </si>
  <si>
    <t>1 Kilogram</t>
  </si>
  <si>
    <t>1 SCF Gas</t>
  </si>
  <si>
    <t>1 Gal Liquide</t>
  </si>
  <si>
    <t>1 L Liquid</t>
  </si>
  <si>
    <t>Pounds                       (Lb)</t>
  </si>
  <si>
    <t>Kilograms                    (kg)</t>
  </si>
  <si>
    <t>Cubic Feet                    (SCF)</t>
  </si>
  <si>
    <t>Gallon                            (Gal)</t>
  </si>
  <si>
    <t>Liters                            (L)</t>
  </si>
  <si>
    <t>kg/h</t>
  </si>
  <si>
    <t>L/min</t>
  </si>
  <si>
    <t>monthly</t>
  </si>
  <si>
    <t>weekly</t>
  </si>
  <si>
    <t>yearly</t>
  </si>
  <si>
    <t>Running
(days)</t>
  </si>
  <si>
    <t>tonns</t>
  </si>
  <si>
    <t>M80
(tonns)</t>
  </si>
  <si>
    <t>S200
(tonns)</t>
  </si>
  <si>
    <t>S300
(tonns)</t>
  </si>
  <si>
    <t>Low Pressure 20 barg - Storage tank capacity</t>
  </si>
  <si>
    <t>UHP250
(tonns)</t>
  </si>
  <si>
    <t>UHP350
(tonns)</t>
  </si>
  <si>
    <t>SCF/h</t>
  </si>
  <si>
    <t>Lb/h</t>
  </si>
  <si>
    <t>Gal/min</t>
  </si>
  <si>
    <t>Calculated Production - SI</t>
  </si>
  <si>
    <t>Calculated Production - US</t>
  </si>
  <si>
    <t>M80
(Lb)</t>
  </si>
  <si>
    <t>S200
(Lb)</t>
  </si>
  <si>
    <t>S300
(Lb)</t>
  </si>
  <si>
    <t>Production - SI</t>
  </si>
  <si>
    <t>Production - US</t>
  </si>
  <si>
    <t>Purification - SI</t>
  </si>
  <si>
    <t>UHP250
(Lb)</t>
  </si>
  <si>
    <t>UHP350
(Lb)</t>
  </si>
  <si>
    <t>SCF (Standard Cubic Foot) gas at 1 atmosphere and 70°F (21.1°C)</t>
  </si>
  <si>
    <r>
      <t>Cubic Meters          (Nm</t>
    </r>
    <r>
      <rPr>
        <vertAlign val="superscript"/>
        <sz val="11"/>
        <color theme="0"/>
        <rFont val="LindeDaxOffice"/>
        <family val="2"/>
        <charset val="238"/>
      </rPr>
      <t>3</t>
    </r>
    <r>
      <rPr>
        <sz val="11"/>
        <color theme="0"/>
        <rFont val="LindeDaxOffice"/>
        <family val="2"/>
        <charset val="238"/>
      </rPr>
      <t>)</t>
    </r>
  </si>
  <si>
    <r>
      <t>1 Nm</t>
    </r>
    <r>
      <rPr>
        <vertAlign val="superscript"/>
        <sz val="11"/>
        <color theme="0"/>
        <rFont val="LindeDaxOffice"/>
        <family val="2"/>
        <charset val="238"/>
      </rPr>
      <t>3</t>
    </r>
    <r>
      <rPr>
        <sz val="11"/>
        <color theme="0"/>
        <rFont val="LindeDaxOffice"/>
        <family val="2"/>
        <charset val="238"/>
      </rPr>
      <t xml:space="preserve"> Gas</t>
    </r>
  </si>
  <si>
    <r>
      <t>Nm</t>
    </r>
    <r>
      <rPr>
        <vertAlign val="superscript"/>
        <sz val="9"/>
        <rFont val="LindeDaxOffice"/>
        <family val="2"/>
        <charset val="238"/>
      </rPr>
      <t>3</t>
    </r>
    <r>
      <rPr>
        <sz val="9"/>
        <rFont val="LindeDaxOffice"/>
        <family val="2"/>
        <charset val="238"/>
      </rPr>
      <t xml:space="preserve"> (Normal Cubic Meter) gas measured  at 1 atmosphere and 0°F (-17.7°C)</t>
    </r>
  </si>
  <si>
    <r>
      <t>Nm</t>
    </r>
    <r>
      <rPr>
        <vertAlign val="superscript"/>
        <sz val="11"/>
        <color theme="0"/>
        <rFont val="LindeDaxOffice"/>
        <family val="2"/>
        <charset val="238"/>
      </rPr>
      <t>3</t>
    </r>
    <r>
      <rPr>
        <sz val="11"/>
        <color theme="0"/>
        <rFont val="LindeDaxOffice"/>
        <family val="2"/>
        <charset val="238"/>
      </rPr>
      <t>/h</t>
    </r>
  </si>
  <si>
    <r>
      <t>Nm</t>
    </r>
    <r>
      <rPr>
        <vertAlign val="superscript"/>
        <sz val="11"/>
        <color theme="0"/>
        <rFont val="LindeDaxOffice"/>
        <family val="2"/>
        <charset val="238"/>
      </rPr>
      <t>3</t>
    </r>
  </si>
  <si>
    <t>NITROUS OXIDE CONVERSION DATA</t>
  </si>
  <si>
    <t>UHP120
(tonns)</t>
  </si>
  <si>
    <t>UHP120
(Lb)</t>
  </si>
  <si>
    <t>You can modify the yellow marked cells and see the calculated data in the blue fields.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</si>
</sst>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LindeDaxOffice"/>
      <family val="2"/>
      <charset val="238"/>
    </font>
    <font>
      <b/>
      <sz val="11"/>
      <color theme="0"/>
      <name val="LindeDaxOffice"/>
      <family val="2"/>
      <charset val="238"/>
    </font>
    <font>
      <sz val="11"/>
      <color theme="0"/>
      <name val="LindeDaxOffice"/>
      <family val="2"/>
      <charset val="238"/>
    </font>
    <font>
      <vertAlign val="superscript"/>
      <sz val="11"/>
      <color theme="0"/>
      <name val="LindeDaxOffice"/>
      <family val="2"/>
      <charset val="238"/>
    </font>
    <font>
      <sz val="9"/>
      <name val="LindeDaxOffice"/>
      <family val="2"/>
      <charset val="238"/>
    </font>
    <font>
      <vertAlign val="superscript"/>
      <sz val="9"/>
      <name val="LindeDaxOffice"/>
      <family val="2"/>
      <charset val="238"/>
    </font>
    <font>
      <b/>
      <sz val="11"/>
      <name val="LindeDaxOffice"/>
      <family val="2"/>
      <charset val="238"/>
    </font>
    <font>
      <b/>
      <sz val="11"/>
      <color rgb="FFFF0000"/>
      <name val="LindeDaxOffice"/>
      <family val="2"/>
      <charset val="238"/>
    </font>
    <font>
      <b/>
      <sz val="16"/>
      <name val="LindeDaxOffi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AEF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0059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right" vertical="center"/>
    </xf>
    <xf numFmtId="164" fontId="1" fillId="4" borderId="4" xfId="0" applyNumberFormat="1" applyFont="1" applyFill="1" applyBorder="1" applyAlignment="1">
      <alignment horizontal="right" vertical="center"/>
    </xf>
    <xf numFmtId="1" fontId="1" fillId="3" borderId="4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right" vertical="center"/>
    </xf>
    <xf numFmtId="1" fontId="1" fillId="3" borderId="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65" fontId="1" fillId="4" borderId="8" xfId="0" applyNumberFormat="1" applyFont="1" applyFill="1" applyBorder="1" applyAlignment="1">
      <alignment horizontal="center" vertical="center"/>
    </xf>
    <xf numFmtId="165" fontId="7" fillId="3" borderId="9" xfId="0" applyNumberFormat="1" applyFont="1" applyFill="1" applyBorder="1" applyAlignment="1">
      <alignment horizontal="center" vertical="center"/>
    </xf>
    <xf numFmtId="165" fontId="7" fillId="3" borderId="10" xfId="0" applyNumberFormat="1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5" fontId="7" fillId="3" borderId="13" xfId="0" applyNumberFormat="1" applyFont="1" applyFill="1" applyBorder="1" applyAlignment="1">
      <alignment horizontal="center" vertical="center"/>
    </xf>
    <xf numFmtId="165" fontId="7" fillId="3" borderId="12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65" fontId="7" fillId="3" borderId="14" xfId="0" applyNumberFormat="1" applyFont="1" applyFill="1" applyBorder="1" applyAlignment="1">
      <alignment horizontal="center" vertical="center"/>
    </xf>
    <xf numFmtId="165" fontId="7" fillId="3" borderId="15" xfId="0" applyNumberFormat="1" applyFont="1" applyFill="1" applyBorder="1" applyAlignment="1">
      <alignment horizontal="center" vertical="center"/>
    </xf>
    <xf numFmtId="165" fontId="1" fillId="4" borderId="16" xfId="0" applyNumberFormat="1" applyFont="1" applyFill="1" applyBorder="1" applyAlignment="1">
      <alignment horizontal="center" vertical="center"/>
    </xf>
    <xf numFmtId="165" fontId="7" fillId="3" borderId="16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3" fillId="5" borderId="2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right" vertical="center"/>
    </xf>
    <xf numFmtId="3" fontId="7" fillId="3" borderId="20" xfId="0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/>
    </xf>
    <xf numFmtId="3" fontId="7" fillId="3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3" borderId="16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 applyProtection="1">
      <alignment horizontal="center" vertical="center"/>
      <protection locked="0"/>
    </xf>
    <xf numFmtId="3" fontId="8" fillId="2" borderId="4" xfId="0" applyNumberFormat="1" applyFont="1" applyFill="1" applyBorder="1" applyAlignment="1" applyProtection="1">
      <alignment horizontal="center" vertical="center"/>
      <protection locked="0"/>
    </xf>
    <xf numFmtId="3" fontId="8" fillId="2" borderId="6" xfId="0" applyNumberFormat="1" applyFont="1" applyFill="1" applyBorder="1" applyAlignment="1" applyProtection="1">
      <alignment horizontal="center" vertical="center"/>
      <protection locked="0"/>
    </xf>
    <xf numFmtId="3" fontId="8" fillId="2" borderId="1" xfId="0" applyNumberFormat="1" applyFont="1" applyFill="1" applyBorder="1" applyAlignment="1" applyProtection="1">
      <alignment horizontal="center" vertical="center"/>
      <protection locked="0"/>
    </xf>
    <xf numFmtId="3" fontId="8" fillId="2" borderId="8" xfId="0" applyNumberFormat="1" applyFont="1" applyFill="1" applyBorder="1" applyAlignment="1" applyProtection="1">
      <alignment horizontal="center" vertical="center"/>
      <protection locked="0"/>
    </xf>
    <xf numFmtId="3" fontId="8" fillId="2" borderId="11" xfId="0" applyNumberFormat="1" applyFont="1" applyFill="1" applyBorder="1" applyAlignment="1" applyProtection="1">
      <alignment horizontal="center" vertical="center"/>
      <protection locked="0"/>
    </xf>
    <xf numFmtId="3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1" fontId="1" fillId="3" borderId="29" xfId="0" applyNumberFormat="1" applyFont="1" applyFill="1" applyBorder="1" applyAlignment="1">
      <alignment horizontal="center" vertical="center"/>
    </xf>
    <xf numFmtId="164" fontId="1" fillId="4" borderId="30" xfId="0" applyNumberFormat="1" applyFont="1" applyFill="1" applyBorder="1" applyAlignment="1">
      <alignment horizontal="right" vertical="center"/>
    </xf>
    <xf numFmtId="164" fontId="1" fillId="4" borderId="31" xfId="0" applyNumberFormat="1" applyFont="1" applyFill="1" applyBorder="1" applyAlignment="1">
      <alignment horizontal="right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AEF0"/>
      <color rgb="FFFEF9F4"/>
      <color rgb="FF005993"/>
      <color rgb="FF009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showGridLines="0" tabSelected="1" showRuler="0" view="pageLayout" zoomScaleNormal="115" workbookViewId="0">
      <selection sqref="A1:H1"/>
    </sheetView>
  </sheetViews>
  <sheetFormatPr defaultColWidth="9.140625" defaultRowHeight="15" x14ac:dyDescent="0.25"/>
  <cols>
    <col min="1" max="8" width="15.7109375" style="1" customWidth="1"/>
    <col min="9" max="16384" width="9.140625" style="1"/>
  </cols>
  <sheetData>
    <row r="1" spans="1:8" s="50" customFormat="1" ht="24.95" customHeight="1" x14ac:dyDescent="0.25">
      <c r="A1" s="61" t="s">
        <v>45</v>
      </c>
      <c r="B1" s="62"/>
      <c r="C1" s="62"/>
      <c r="D1" s="62"/>
      <c r="E1" s="62"/>
      <c r="F1" s="62"/>
      <c r="G1" s="62"/>
      <c r="H1" s="63"/>
    </row>
    <row r="3" spans="1:8" ht="20.100000000000001" customHeight="1" x14ac:dyDescent="0.25">
      <c r="A3" s="64" t="s">
        <v>48</v>
      </c>
      <c r="B3" s="65"/>
      <c r="C3" s="65"/>
      <c r="D3" s="65"/>
      <c r="E3" s="65"/>
      <c r="F3" s="65"/>
      <c r="G3" s="65"/>
      <c r="H3" s="66"/>
    </row>
    <row r="4" spans="1:8" ht="15.75" thickBot="1" x14ac:dyDescent="0.3"/>
    <row r="5" spans="1:8" ht="20.100000000000001" customHeight="1" thickBot="1" x14ac:dyDescent="0.3">
      <c r="C5" s="54" t="s">
        <v>0</v>
      </c>
      <c r="D5" s="56"/>
      <c r="E5" s="54" t="s">
        <v>1</v>
      </c>
      <c r="F5" s="56"/>
      <c r="G5" s="54" t="s">
        <v>2</v>
      </c>
      <c r="H5" s="56"/>
    </row>
    <row r="6" spans="1:8" ht="35.1" customHeight="1" thickBot="1" x14ac:dyDescent="0.3">
      <c r="C6" s="2" t="s">
        <v>8</v>
      </c>
      <c r="D6" s="2" t="s">
        <v>9</v>
      </c>
      <c r="E6" s="2" t="s">
        <v>10</v>
      </c>
      <c r="F6" s="2" t="s">
        <v>40</v>
      </c>
      <c r="G6" s="2" t="s">
        <v>11</v>
      </c>
      <c r="H6" s="2" t="s">
        <v>12</v>
      </c>
    </row>
    <row r="7" spans="1:8" ht="20.100000000000001" customHeight="1" x14ac:dyDescent="0.25">
      <c r="A7" s="67" t="s">
        <v>3</v>
      </c>
      <c r="B7" s="68"/>
      <c r="C7" s="51">
        <v>1</v>
      </c>
      <c r="D7" s="3">
        <v>0.453592</v>
      </c>
      <c r="E7" s="3">
        <v>8.7260000000000009</v>
      </c>
      <c r="F7" s="3">
        <v>0.22936599999999999</v>
      </c>
      <c r="G7" s="3">
        <v>9.7738000000000005E-2</v>
      </c>
      <c r="H7" s="3">
        <v>0.369977</v>
      </c>
    </row>
    <row r="8" spans="1:8" ht="20.100000000000001" customHeight="1" x14ac:dyDescent="0.25">
      <c r="A8" s="57" t="s">
        <v>4</v>
      </c>
      <c r="B8" s="58"/>
      <c r="C8" s="52">
        <v>2.2046220000000001</v>
      </c>
      <c r="D8" s="5">
        <v>1</v>
      </c>
      <c r="E8" s="4">
        <v>19.237535999999999</v>
      </c>
      <c r="F8" s="4">
        <v>0.50566500000000003</v>
      </c>
      <c r="G8" s="4">
        <v>0.215475</v>
      </c>
      <c r="H8" s="4">
        <v>0.81566099999999997</v>
      </c>
    </row>
    <row r="9" spans="1:8" ht="20.100000000000001" customHeight="1" x14ac:dyDescent="0.25">
      <c r="A9" s="57" t="s">
        <v>5</v>
      </c>
      <c r="B9" s="58"/>
      <c r="C9" s="52">
        <v>0.11459999999999999</v>
      </c>
      <c r="D9" s="4">
        <v>5.1982E-2</v>
      </c>
      <c r="E9" s="5">
        <v>1</v>
      </c>
      <c r="F9" s="4">
        <v>2.6284999999999999E-2</v>
      </c>
      <c r="G9" s="4">
        <v>1.1200999999999999E-2</v>
      </c>
      <c r="H9" s="4">
        <v>4.2398999999999999E-2</v>
      </c>
    </row>
    <row r="10" spans="1:8" ht="20.100000000000001" customHeight="1" x14ac:dyDescent="0.25">
      <c r="A10" s="57" t="s">
        <v>41</v>
      </c>
      <c r="B10" s="58"/>
      <c r="C10" s="52">
        <v>4.3598499999999998</v>
      </c>
      <c r="D10" s="4">
        <v>1.977595</v>
      </c>
      <c r="E10" s="4">
        <v>38.044052999999998</v>
      </c>
      <c r="F10" s="5">
        <v>1</v>
      </c>
      <c r="G10" s="4">
        <v>4.2612200000000003E-2</v>
      </c>
      <c r="H10" s="4">
        <v>1.613046</v>
      </c>
    </row>
    <row r="11" spans="1:8" ht="20.100000000000001" customHeight="1" x14ac:dyDescent="0.25">
      <c r="A11" s="57" t="s">
        <v>6</v>
      </c>
      <c r="B11" s="58"/>
      <c r="C11" s="52">
        <v>10.231465999999999</v>
      </c>
      <c r="D11" s="4">
        <v>4.6409149999999997</v>
      </c>
      <c r="E11" s="4">
        <v>89.279769999999999</v>
      </c>
      <c r="F11" s="4">
        <v>2.3467470000000001</v>
      </c>
      <c r="G11" s="5">
        <v>1</v>
      </c>
      <c r="H11" s="4">
        <v>3.785412</v>
      </c>
    </row>
    <row r="12" spans="1:8" ht="20.100000000000001" customHeight="1" thickBot="1" x14ac:dyDescent="0.3">
      <c r="A12" s="59" t="s">
        <v>7</v>
      </c>
      <c r="B12" s="60"/>
      <c r="C12" s="53">
        <v>2.7028669999999999</v>
      </c>
      <c r="D12" s="6">
        <v>1.226</v>
      </c>
      <c r="E12" s="6">
        <v>23.585218999999999</v>
      </c>
      <c r="F12" s="6">
        <v>0.61994499999999997</v>
      </c>
      <c r="G12" s="6">
        <v>0.26417200000000002</v>
      </c>
      <c r="H12" s="7">
        <v>1</v>
      </c>
    </row>
    <row r="14" spans="1:8" s="8" customFormat="1" ht="20.100000000000001" customHeight="1" x14ac:dyDescent="0.25">
      <c r="A14" s="69" t="s">
        <v>39</v>
      </c>
      <c r="B14" s="70"/>
      <c r="C14" s="70"/>
      <c r="D14" s="71"/>
      <c r="E14" s="69" t="s">
        <v>42</v>
      </c>
      <c r="F14" s="70"/>
      <c r="G14" s="70"/>
      <c r="H14" s="71"/>
    </row>
    <row r="15" spans="1:8" ht="15.75" thickBot="1" x14ac:dyDescent="0.3"/>
    <row r="16" spans="1:8" ht="20.100000000000001" customHeight="1" thickBot="1" x14ac:dyDescent="0.3">
      <c r="C16" s="54" t="s">
        <v>29</v>
      </c>
      <c r="D16" s="55"/>
      <c r="E16" s="56"/>
      <c r="F16" s="54" t="s">
        <v>30</v>
      </c>
      <c r="G16" s="55"/>
      <c r="H16" s="56"/>
    </row>
    <row r="17" spans="1:8" ht="30" customHeight="1" thickBot="1" x14ac:dyDescent="0.3">
      <c r="A17" s="9"/>
      <c r="B17" s="9"/>
      <c r="C17" s="10" t="s">
        <v>43</v>
      </c>
      <c r="D17" s="11" t="s">
        <v>13</v>
      </c>
      <c r="E17" s="12" t="s">
        <v>14</v>
      </c>
      <c r="F17" s="10" t="s">
        <v>26</v>
      </c>
      <c r="G17" s="11" t="s">
        <v>27</v>
      </c>
      <c r="H17" s="12" t="s">
        <v>28</v>
      </c>
    </row>
    <row r="18" spans="1:8" ht="20.100000000000001" customHeight="1" x14ac:dyDescent="0.25">
      <c r="A18" s="13" t="s">
        <v>43</v>
      </c>
      <c r="B18" s="43">
        <v>150</v>
      </c>
      <c r="C18" s="14">
        <f>$B$18*F10</f>
        <v>150</v>
      </c>
      <c r="D18" s="15">
        <f>$B$18*D10</f>
        <v>296.63925</v>
      </c>
      <c r="E18" s="16">
        <f>$B$18*H10/60</f>
        <v>4.0326149999999998</v>
      </c>
      <c r="F18" s="17">
        <f>$B$18*E10</f>
        <v>5706.6079499999996</v>
      </c>
      <c r="G18" s="15">
        <f>$B$18*C10</f>
        <v>653.97749999999996</v>
      </c>
      <c r="H18" s="16">
        <f>$B$18*G10/60</f>
        <v>0.10653050000000001</v>
      </c>
    </row>
    <row r="19" spans="1:8" ht="20.100000000000001" customHeight="1" x14ac:dyDescent="0.25">
      <c r="A19" s="18" t="s">
        <v>13</v>
      </c>
      <c r="B19" s="44">
        <v>300</v>
      </c>
      <c r="C19" s="19">
        <f>$B$19*F8</f>
        <v>151.6995</v>
      </c>
      <c r="D19" s="20">
        <f>$B$19*D8</f>
        <v>300</v>
      </c>
      <c r="E19" s="21">
        <f>$B$19*H8/60</f>
        <v>4.0783049999999994</v>
      </c>
      <c r="F19" s="19">
        <f>$B$19*E8</f>
        <v>5771.2608</v>
      </c>
      <c r="G19" s="22">
        <f>$B$19*C8</f>
        <v>661.38660000000004</v>
      </c>
      <c r="H19" s="21">
        <f>$B$19*G8/60</f>
        <v>1.077375</v>
      </c>
    </row>
    <row r="20" spans="1:8" ht="20.100000000000001" customHeight="1" thickBot="1" x14ac:dyDescent="0.3">
      <c r="A20" s="23" t="s">
        <v>14</v>
      </c>
      <c r="B20" s="45">
        <v>4</v>
      </c>
      <c r="C20" s="24">
        <f>$B$20*F12*60</f>
        <v>148.7868</v>
      </c>
      <c r="D20" s="25">
        <f>$B$20*D12*60</f>
        <v>294.24</v>
      </c>
      <c r="E20" s="26">
        <f>$B$20*H12</f>
        <v>4</v>
      </c>
      <c r="F20" s="24">
        <f>$B$20*E12*60</f>
        <v>5660.4525599999997</v>
      </c>
      <c r="G20" s="25">
        <f>$B$20*C12*60</f>
        <v>648.68808000000001</v>
      </c>
      <c r="H20" s="27">
        <f>$B$20*G12</f>
        <v>1.0566880000000001</v>
      </c>
    </row>
    <row r="21" spans="1:8" ht="20.100000000000001" customHeight="1" x14ac:dyDescent="0.25">
      <c r="A21" s="13" t="s">
        <v>26</v>
      </c>
      <c r="B21" s="43">
        <v>5770</v>
      </c>
      <c r="C21" s="17">
        <f>$B$21*F9</f>
        <v>151.66444999999999</v>
      </c>
      <c r="D21" s="15">
        <f>$B$21*D9</f>
        <v>299.93614000000002</v>
      </c>
      <c r="E21" s="16">
        <f>$B$21*H9/60</f>
        <v>4.0773704999999998</v>
      </c>
      <c r="F21" s="14">
        <f>$B$21*E9</f>
        <v>5770</v>
      </c>
      <c r="G21" s="15">
        <f>$B$21*C9</f>
        <v>661.24199999999996</v>
      </c>
      <c r="H21" s="16">
        <f>$B$21*G9/60</f>
        <v>1.0771628333333332</v>
      </c>
    </row>
    <row r="22" spans="1:8" ht="20.100000000000001" customHeight="1" x14ac:dyDescent="0.25">
      <c r="A22" s="18" t="s">
        <v>27</v>
      </c>
      <c r="B22" s="44">
        <v>660</v>
      </c>
      <c r="C22" s="19">
        <f>$B$22*F7</f>
        <v>151.38155999999998</v>
      </c>
      <c r="D22" s="22">
        <f>$B$22*D7</f>
        <v>299.37072000000001</v>
      </c>
      <c r="E22" s="21">
        <f>$B$22*H7/60</f>
        <v>4.0697470000000004</v>
      </c>
      <c r="F22" s="19">
        <f>$B$22*E7</f>
        <v>5759.1600000000008</v>
      </c>
      <c r="G22" s="20">
        <f>$B$22*C7</f>
        <v>660</v>
      </c>
      <c r="H22" s="21">
        <f>$B$22*G7/60</f>
        <v>1.075118</v>
      </c>
    </row>
    <row r="23" spans="1:8" ht="20.100000000000001" customHeight="1" thickBot="1" x14ac:dyDescent="0.3">
      <c r="A23" s="23" t="s">
        <v>28</v>
      </c>
      <c r="B23" s="45">
        <v>1</v>
      </c>
      <c r="C23" s="24">
        <f>$B$23*F11*60</f>
        <v>140.80482000000001</v>
      </c>
      <c r="D23" s="25">
        <f>$B$23*D11*60</f>
        <v>278.45489999999995</v>
      </c>
      <c r="E23" s="27">
        <f>$B$23*H11</f>
        <v>3.785412</v>
      </c>
      <c r="F23" s="24">
        <f>$B$23*E11*60</f>
        <v>5356.7861999999996</v>
      </c>
      <c r="G23" s="25">
        <f>$B$23*C11*60</f>
        <v>613.88795999999991</v>
      </c>
      <c r="H23" s="26">
        <f>$B$23*G11</f>
        <v>1</v>
      </c>
    </row>
    <row r="24" spans="1:8" ht="15.75" thickBot="1" x14ac:dyDescent="0.3"/>
    <row r="25" spans="1:8" ht="20.100000000000001" customHeight="1" thickBot="1" x14ac:dyDescent="0.3">
      <c r="B25" s="28"/>
      <c r="C25" s="54" t="s">
        <v>34</v>
      </c>
      <c r="D25" s="55"/>
      <c r="E25" s="56"/>
      <c r="F25" s="54" t="s">
        <v>35</v>
      </c>
      <c r="G25" s="55"/>
      <c r="H25" s="56"/>
    </row>
    <row r="26" spans="1:8" ht="30" customHeight="1" thickBot="1" x14ac:dyDescent="0.3">
      <c r="B26" s="29" t="s">
        <v>18</v>
      </c>
      <c r="C26" s="10" t="s">
        <v>20</v>
      </c>
      <c r="D26" s="11" t="s">
        <v>21</v>
      </c>
      <c r="E26" s="12" t="s">
        <v>22</v>
      </c>
      <c r="F26" s="10" t="s">
        <v>31</v>
      </c>
      <c r="G26" s="11" t="s">
        <v>32</v>
      </c>
      <c r="H26" s="12" t="s">
        <v>33</v>
      </c>
    </row>
    <row r="27" spans="1:8" ht="20.100000000000001" customHeight="1" thickBot="1" x14ac:dyDescent="0.3">
      <c r="A27" s="30" t="s">
        <v>16</v>
      </c>
      <c r="B27" s="46">
        <v>7</v>
      </c>
      <c r="C27" s="31">
        <f>24/1000*80*$B$27</f>
        <v>13.44</v>
      </c>
      <c r="D27" s="32">
        <f>24/1000*200*$B$27</f>
        <v>33.6</v>
      </c>
      <c r="E27" s="33">
        <f>24/1000*300*$B$27</f>
        <v>50.4</v>
      </c>
      <c r="F27" s="31">
        <f>24/1000*80*$B$27*$C$8</f>
        <v>29.63011968</v>
      </c>
      <c r="G27" s="32">
        <f>24/1000*200*$B$27*$C$8</f>
        <v>74.075299200000003</v>
      </c>
      <c r="H27" s="33">
        <f>24/1000*300*$B$27*$C$8</f>
        <v>111.1129488</v>
      </c>
    </row>
    <row r="28" spans="1:8" ht="20.100000000000001" customHeight="1" thickBot="1" x14ac:dyDescent="0.3">
      <c r="A28" s="30" t="s">
        <v>15</v>
      </c>
      <c r="B28" s="46">
        <v>30</v>
      </c>
      <c r="C28" s="31">
        <f>24/1000*80*$B$28</f>
        <v>57.599999999999994</v>
      </c>
      <c r="D28" s="32">
        <f>24/1000*200*$B$28</f>
        <v>144</v>
      </c>
      <c r="E28" s="33">
        <f>24/1000*300*$B$28</f>
        <v>216</v>
      </c>
      <c r="F28" s="31">
        <f>24/1000*80*$B$28*$C$8</f>
        <v>126.98622719999999</v>
      </c>
      <c r="G28" s="32">
        <f>24/1000*200*$B$28*$C$8</f>
        <v>317.46556800000002</v>
      </c>
      <c r="H28" s="33">
        <f>24/1000*300*$B$28*$C$8</f>
        <v>476.198352</v>
      </c>
    </row>
    <row r="29" spans="1:8" ht="20.100000000000001" customHeight="1" thickBot="1" x14ac:dyDescent="0.3">
      <c r="A29" s="30" t="s">
        <v>17</v>
      </c>
      <c r="B29" s="46">
        <v>340</v>
      </c>
      <c r="C29" s="31">
        <f>24/1000*80*$B$29</f>
        <v>652.79999999999995</v>
      </c>
      <c r="D29" s="32">
        <f>24/1000*200*$B$29</f>
        <v>1632</v>
      </c>
      <c r="E29" s="33">
        <f>24/1000*300*$B$29</f>
        <v>2448</v>
      </c>
      <c r="F29" s="31">
        <f>24/1000*80*$B$29*$C$8</f>
        <v>1439.1772415999999</v>
      </c>
      <c r="G29" s="32">
        <f>24/1000*200*$B$29*$C$8</f>
        <v>3597.9431039999999</v>
      </c>
      <c r="H29" s="33">
        <f>24/1000*300*$B$29*$C$8</f>
        <v>5396.9146559999999</v>
      </c>
    </row>
    <row r="30" spans="1:8" ht="15.75" thickBot="1" x14ac:dyDescent="0.3">
      <c r="A30" s="34"/>
      <c r="B30" s="35"/>
      <c r="C30" s="36"/>
      <c r="D30" s="36"/>
      <c r="E30" s="36"/>
      <c r="F30" s="36"/>
      <c r="G30" s="36"/>
    </row>
    <row r="31" spans="1:8" ht="20.100000000000001" customHeight="1" thickBot="1" x14ac:dyDescent="0.3">
      <c r="B31" s="37"/>
      <c r="C31" s="54" t="s">
        <v>36</v>
      </c>
      <c r="D31" s="55"/>
      <c r="E31" s="56"/>
      <c r="F31" s="54" t="s">
        <v>36</v>
      </c>
      <c r="G31" s="55"/>
      <c r="H31" s="56"/>
    </row>
    <row r="32" spans="1:8" ht="30" customHeight="1" thickBot="1" x14ac:dyDescent="0.3">
      <c r="B32" s="29" t="s">
        <v>18</v>
      </c>
      <c r="C32" s="10" t="s">
        <v>46</v>
      </c>
      <c r="D32" s="11" t="s">
        <v>24</v>
      </c>
      <c r="E32" s="12" t="s">
        <v>25</v>
      </c>
      <c r="F32" s="10" t="s">
        <v>47</v>
      </c>
      <c r="G32" s="11" t="s">
        <v>37</v>
      </c>
      <c r="H32" s="12" t="s">
        <v>38</v>
      </c>
    </row>
    <row r="33" spans="1:8" ht="20.100000000000001" customHeight="1" thickBot="1" x14ac:dyDescent="0.3">
      <c r="A33" s="30" t="s">
        <v>16</v>
      </c>
      <c r="B33" s="46">
        <v>7</v>
      </c>
      <c r="C33" s="31">
        <f>24/1000*120*$B$33</f>
        <v>20.16</v>
      </c>
      <c r="D33" s="32">
        <f>24/1000*250*$B$33</f>
        <v>42</v>
      </c>
      <c r="E33" s="33">
        <f>24/1000*350*$B$33</f>
        <v>58.800000000000004</v>
      </c>
      <c r="F33" s="31">
        <f>24/1000*120*$B$33*$C$8</f>
        <v>44.445179520000003</v>
      </c>
      <c r="G33" s="32">
        <f>24/1000*250*$B$33*$C$8</f>
        <v>92.594124000000008</v>
      </c>
      <c r="H33" s="33">
        <f>24/1000*350*$B$33*$C$8</f>
        <v>129.6317736</v>
      </c>
    </row>
    <row r="34" spans="1:8" ht="20.100000000000001" customHeight="1" thickBot="1" x14ac:dyDescent="0.3">
      <c r="A34" s="30" t="s">
        <v>15</v>
      </c>
      <c r="B34" s="46">
        <v>30</v>
      </c>
      <c r="C34" s="31">
        <f>24/1000*120*$B$34</f>
        <v>86.399999999999991</v>
      </c>
      <c r="D34" s="32">
        <f>24/1000*250*$B$34</f>
        <v>180</v>
      </c>
      <c r="E34" s="33">
        <f>24/1000*350*$B$34</f>
        <v>252</v>
      </c>
      <c r="F34" s="31">
        <f>24/1000*120*$B$34*$C$8</f>
        <v>190.47934079999999</v>
      </c>
      <c r="G34" s="32">
        <f>24/1000*250*$B$34*$C$8</f>
        <v>396.83196000000004</v>
      </c>
      <c r="H34" s="33">
        <f>24/1000*350*$B$34*$C$8</f>
        <v>555.56474400000002</v>
      </c>
    </row>
    <row r="35" spans="1:8" ht="20.100000000000001" customHeight="1" thickBot="1" x14ac:dyDescent="0.3">
      <c r="A35" s="30" t="s">
        <v>17</v>
      </c>
      <c r="B35" s="46">
        <v>340</v>
      </c>
      <c r="C35" s="31">
        <f>24/1000*120*$B$35</f>
        <v>979.19999999999993</v>
      </c>
      <c r="D35" s="32">
        <f>24/1000*250*$B$35</f>
        <v>2040</v>
      </c>
      <c r="E35" s="33">
        <f>24/1000*350*$B$35</f>
        <v>2856</v>
      </c>
      <c r="F35" s="31">
        <f>24/1000*120*$B$35*$C$8</f>
        <v>2158.7658624000001</v>
      </c>
      <c r="G35" s="32">
        <f>24/1000*250*$B$35*$C$8</f>
        <v>4497.4288800000004</v>
      </c>
      <c r="H35" s="33">
        <f>24/1000*350*$B$35*$C$8</f>
        <v>6296.4004320000004</v>
      </c>
    </row>
    <row r="36" spans="1:8" ht="15.75" thickBot="1" x14ac:dyDescent="0.3"/>
    <row r="37" spans="1:8" ht="20.100000000000001" customHeight="1" thickBot="1" x14ac:dyDescent="0.3">
      <c r="C37" s="54" t="s">
        <v>23</v>
      </c>
      <c r="D37" s="55"/>
      <c r="E37" s="55"/>
      <c r="F37" s="56"/>
    </row>
    <row r="38" spans="1:8" ht="30" customHeight="1" thickBot="1" x14ac:dyDescent="0.3">
      <c r="C38" s="38" t="s">
        <v>19</v>
      </c>
      <c r="D38" s="39" t="s">
        <v>44</v>
      </c>
      <c r="E38" s="38" t="s">
        <v>44</v>
      </c>
      <c r="F38" s="39" t="s">
        <v>19</v>
      </c>
    </row>
    <row r="39" spans="1:8" ht="20.100000000000001" customHeight="1" x14ac:dyDescent="0.25">
      <c r="C39" s="47">
        <v>10</v>
      </c>
      <c r="D39" s="40">
        <f t="shared" ref="D39:D44" si="0">C39*$H$8</f>
        <v>8.1566100000000006</v>
      </c>
      <c r="E39" s="47">
        <v>10</v>
      </c>
      <c r="F39" s="40">
        <f t="shared" ref="F39:F44" si="1">E39*$D$12</f>
        <v>12.26</v>
      </c>
    </row>
    <row r="40" spans="1:8" ht="20.100000000000001" customHeight="1" x14ac:dyDescent="0.25">
      <c r="C40" s="48">
        <v>25</v>
      </c>
      <c r="D40" s="41">
        <f t="shared" si="0"/>
        <v>20.391524999999998</v>
      </c>
      <c r="E40" s="48">
        <v>25</v>
      </c>
      <c r="F40" s="41">
        <f t="shared" si="1"/>
        <v>30.65</v>
      </c>
    </row>
    <row r="41" spans="1:8" ht="20.100000000000001" customHeight="1" x14ac:dyDescent="0.25">
      <c r="C41" s="48">
        <v>30</v>
      </c>
      <c r="D41" s="41">
        <f t="shared" si="0"/>
        <v>24.469829999999998</v>
      </c>
      <c r="E41" s="48">
        <v>30</v>
      </c>
      <c r="F41" s="41">
        <f t="shared" si="1"/>
        <v>36.78</v>
      </c>
    </row>
    <row r="42" spans="1:8" ht="20.100000000000001" customHeight="1" x14ac:dyDescent="0.25">
      <c r="C42" s="48">
        <v>50</v>
      </c>
      <c r="D42" s="41">
        <f t="shared" si="0"/>
        <v>40.783049999999996</v>
      </c>
      <c r="E42" s="48">
        <v>50</v>
      </c>
      <c r="F42" s="41">
        <f t="shared" si="1"/>
        <v>61.3</v>
      </c>
    </row>
    <row r="43" spans="1:8" ht="20.100000000000001" customHeight="1" x14ac:dyDescent="0.25">
      <c r="C43" s="48">
        <v>75</v>
      </c>
      <c r="D43" s="41">
        <f t="shared" si="0"/>
        <v>61.174574999999997</v>
      </c>
      <c r="E43" s="48">
        <v>75</v>
      </c>
      <c r="F43" s="41">
        <f t="shared" si="1"/>
        <v>91.95</v>
      </c>
    </row>
    <row r="44" spans="1:8" ht="20.100000000000001" customHeight="1" thickBot="1" x14ac:dyDescent="0.3">
      <c r="C44" s="49">
        <v>100</v>
      </c>
      <c r="D44" s="42">
        <f t="shared" si="0"/>
        <v>81.566099999999992</v>
      </c>
      <c r="E44" s="49">
        <v>100</v>
      </c>
      <c r="F44" s="42">
        <f t="shared" si="1"/>
        <v>122.6</v>
      </c>
    </row>
  </sheetData>
  <sheetProtection algorithmName="SHA-512" hashValue="9P0yueYDZ7yQ+B8J6K0kS1xbnM+bIBO1wOE0tcHzr+NBQsP3Zw8McF6Bw0RvcmUTiNWDW6XPcGMwHeV8Qg8toQ==" saltValue="SML8LuVWQFiOGJjz12Uf9Q==" spinCount="100000" sheet="1"/>
  <mergeCells count="20">
    <mergeCell ref="A1:H1"/>
    <mergeCell ref="A3:H3"/>
    <mergeCell ref="A7:B7"/>
    <mergeCell ref="A8:B8"/>
    <mergeCell ref="A9:B9"/>
    <mergeCell ref="G5:H5"/>
    <mergeCell ref="C37:F37"/>
    <mergeCell ref="A10:B10"/>
    <mergeCell ref="A11:B11"/>
    <mergeCell ref="A12:B12"/>
    <mergeCell ref="C5:D5"/>
    <mergeCell ref="E5:F5"/>
    <mergeCell ref="C16:E16"/>
    <mergeCell ref="F16:H16"/>
    <mergeCell ref="C25:E25"/>
    <mergeCell ref="F25:H25"/>
    <mergeCell ref="E14:H14"/>
    <mergeCell ref="A14:D14"/>
    <mergeCell ref="C31:E31"/>
    <mergeCell ref="F31:H31"/>
  </mergeCells>
  <printOptions horizontalCentered="1" verticalCentered="1"/>
  <pageMargins left="0.59055118110236227" right="0.59055118110236227" top="0.98425196850393704" bottom="0.98425196850393704" header="0.59055118110236227" footer="0.59055118110236227"/>
  <pageSetup paperSize="9" scale="72" orientation="portrait" r:id="rId1"/>
  <headerFooter>
    <oddHeader>&amp;LCarl von Linde str. 1, Répcelak, 9653, Hungary&amp;CLinde Gas Hungary Co. CLtd.&amp;RN&amp;Y2&amp;YO Plant Engineering Department
SOCSIL</oddHeader>
    <oddFooter>&amp;Chttps://n2o-plant.com&amp;Rlinde.n2o@linde.com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Conversion</vt:lpstr>
    </vt:vector>
  </TitlesOfParts>
  <Company>Linde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Zoltan Dobrocsi</dc:creator>
  <cp:lastModifiedBy>Zoltan Dobrocsi</cp:lastModifiedBy>
  <cp:lastPrinted>2021-05-13T07:17:26Z</cp:lastPrinted>
  <dcterms:created xsi:type="dcterms:W3CDTF">2016-04-29T07:50:54Z</dcterms:created>
  <dcterms:modified xsi:type="dcterms:W3CDTF">2021-05-13T10:57:08Z</dcterms:modified>
</cp:coreProperties>
</file>